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Z:\庶務係\【総務係】\令和０３年度\【メール】\【1・26〆切】【県市町村課：依頼】公営企業に係る経営比較分析表（令和２年度決算）の分析等について\提出ファイル\県で修正\"/>
    </mc:Choice>
  </mc:AlternateContent>
  <workbookProtection workbookAlgorithmName="SHA-512" workbookHashValue="/1HcWTsVu9D7HuYbDsReA0qiIep9ZreAGNW4DvQP8qJ3x6kmZKuFYopWrWUN67HvXQiqMkL7oaHDM3gMRUd3Qg==" workbookSaltValue="Q5w7YSzNEtVBBIGOSeWFHQ==" workbookSpinCount="100000" lockStructure="1"/>
  <bookViews>
    <workbookView xWindow="0" yWindow="0" windowWidth="19200" windowHeight="1099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T6" i="5"/>
  <c r="AT8" i="4" s="1"/>
  <c r="S6" i="5"/>
  <c r="R6" i="5"/>
  <c r="AD10" i="4" s="1"/>
  <c r="Q6" i="5"/>
  <c r="P6" i="5"/>
  <c r="P10" i="4" s="1"/>
  <c r="O6" i="5"/>
  <c r="N6" i="5"/>
  <c r="M6" i="5"/>
  <c r="AD8" i="4" s="1"/>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H86" i="4"/>
  <c r="E86" i="4"/>
  <c r="W10" i="4"/>
  <c r="I10" i="4"/>
  <c r="B10" i="4"/>
  <c r="BB8" i="4"/>
  <c r="AL8" i="4"/>
  <c r="I8" i="4"/>
  <c r="B8" i="4"/>
</calcChain>
</file>

<file path=xl/sharedStrings.xml><?xml version="1.0" encoding="utf-8"?>
<sst xmlns="http://schemas.openxmlformats.org/spreadsheetml/2006/main" count="247" uniqueCount="123">
  <si>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</si>
  <si>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</si>
  <si>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</si>
  <si>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</si>
  <si>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</si>
  <si>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</si>
  <si>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</si>
  <si>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</si>
  <si>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</si>
  <si>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</si>
  <si>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</si>
  <si>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</si>
  <si>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</si>
  <si>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</si>
  <si>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</si>
  <si>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</si>
  <si>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</si>
  <si>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</si>
  <si>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</si>
  <si>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</si>
  <si>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</si>
  <si>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</si>
  <si>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</si>
  <si>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</si>
  <si>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</si>
  <si>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</si>
  <si>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</si>
  <si>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</si>
  <si>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</si>
  <si>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</si>
  <si>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</si>
  <si>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</si>
  <si>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</si>
  <si>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</si>
  <si>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</si>
  <si>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</si>
  <si>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</si>
  <si>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</si>
  <si>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</si>
  <si>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</si>
  <si>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</si>
  <si>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</si>
  <si>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</si>
  <si>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</si>
  <si>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</si>
  <si>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</si>
  <si>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</si>
  <si>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</si>
  <si>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</si>
  <si>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</si>
  <si>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</si>
  <si>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</si>
  <si>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</si>
  <si>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</si>
  <si>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</si>
  <si>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</si>
  <si>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</si>
  <si>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</si>
  <si>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</si>
  <si>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</si>
  <si>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</si>
  <si>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</si>
  <si>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</si>
  <si>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</si>
  <si>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</si>
  <si>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</si>
  <si>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</si>
  <si>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</si>
  <si>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</si>
  <si>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</si>
  <si>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</si>
  <si>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</si>
  <si>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</si>
  <si>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</si>
  <si>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</si>
  <si>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</si>
  <si>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</si>
  <si>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</si>
  <si>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</si>
  <si>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</si>
  <si>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</si>
  <si>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</si>
  <si>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</si>
  <si>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</si>
  <si>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</si>
  <si>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</si>
  <si>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</si>
  <si>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</si>
  <si>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</si>
  <si>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</si>
  <si>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</si>
  <si>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</si>
  <si>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</si>
  <si>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</si>
  <si>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</si>
  <si>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</si>
  <si>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</si>
  <si>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</si>
  <si>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</si>
  <si>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中之条町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</si>
  <si>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</si>
  <si>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</si>
  <si>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</si>
  <si>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</si>
  <si>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</si>
  <si>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</si>
  <si>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</si>
  <si>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</si>
  <si>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</si>
  <si>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</si>
  <si>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</si>
  <si>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</si>
  <si>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</si>
  <si>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</si>
  <si>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</si>
  <si>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</si>
  <si>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</si>
  <si>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</si>
  <si>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</si>
  <si>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</si>
  <si>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xml:space="preserve">　平成１０年度から事業を開始し、令和２年度で２３年が経過した。
　浄化槽本体の修繕は何基か行ったが、布設替えを行う必要がある状況ではない。
　今後、老朽化が進めば計画的に布設替えを行っていく必要がある。
</t>
    <rPh sb="16" eb="18">
      <t>レ</t>
    </rPh>
    <phoneticPr fontId="4"/>
  </si>
  <si>
    <t>　維持管理費等の効率化を図りつつ使用料の改定を視野に入れ経営改善していく必要がある。
　公営企業会計の適用については、令和５年度から予定している。</t>
    <phoneticPr fontId="4"/>
  </si>
  <si>
    <r>
      <t xml:space="preserve">①収益的収支比率
　１００％以上の収益的収支比率の年度もあるが、一般会計からの繰入金に依存している状況。
④企業債残高対事業規模比率
　企業債の償還金は１００％一般会計からの繰入金に依存している状況
⑤経費回収率
　使用料で回収すべき経費を賄えていない状況
⑥汚水処理原価
　有収水量が減少しており増加傾向にある。
⑦施設利用率
　汚水処理人口が減少しており減少傾向にある。
⑧水洗化率
　水洗便所の整備が進み９０％以上の値で横這い傾向にある。
現状・課題のコメント
　水洗化率は９０％以上の値ではあるが、汚水処理人口の減少等により使用料の増加は見込まれないので一般会計からの繰入金に依存している状況
</t>
    </r>
    <r>
      <rPr>
        <sz val="11"/>
        <rFont val="ＭＳ ゴシック"/>
        <family val="3"/>
        <charset val="128"/>
      </rPr>
      <t xml:space="preserve">　維持管理費等の効率化を図りつつ使用料の改定を視野に入れ経営改善していく必要がある。
</t>
    </r>
    <rPh sb="17" eb="20">
      <t>シュウエキテキ</t>
    </rPh>
    <rPh sb="20" eb="22">
      <t>シュウシ</t>
    </rPh>
    <rPh sb="22" eb="24">
      <t>ヒリツ</t>
    </rPh>
    <rPh sb="166" eb="168">
      <t>オスイ</t>
    </rPh>
    <rPh sb="179" eb="181">
      <t>ゲンショウ</t>
    </rPh>
    <rPh sb="254" eb="256">
      <t>オスイ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</si>
</sst>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9D-43D4-9EB1-B9DE4C694EF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D9D-43D4-9EB1-B9DE4C694EF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77.91</c:v>
                </c:pt>
                <c:pt idx="1">
                  <c:v>76.069999999999993</c:v>
                </c:pt>
                <c:pt idx="2">
                  <c:v>81.64</c:v>
                </c:pt>
                <c:pt idx="3">
                  <c:v>102.43</c:v>
                </c:pt>
                <c:pt idx="4">
                  <c:v>106.15</c:v>
                </c:pt>
              </c:numCache>
            </c:numRef>
          </c:val>
          <c:extLst>
            <c:ext xmlns:c16="http://schemas.microsoft.com/office/drawing/2014/chart" uri="{C3380CC4-5D6E-409C-BE32-E72D297353CC}">
              <c16:uniqueId val="{00000000-1CAE-4C66-8937-FDECDDFADC1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AE-4C66-8937-FDECDDFADC1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BD-4B93-A3EB-E0F612E6536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BD-4B93-A3EB-E0F612E6536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DA-436D-90E0-9C60721ED72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DA-436D-90E0-9C60721ED72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0A-4BF5-9715-324AA51608E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0A-4BF5-9715-324AA51608E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83-4DDA-8503-1BABA9B16B5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83-4DDA-8503-1BABA9B16B5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F52-451C-A861-74D80A70771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248.44</c:v>
                </c:pt>
                <c:pt idx="1">
                  <c:v>244.85</c:v>
                </c:pt>
                <c:pt idx="2">
                  <c:v>296.89</c:v>
                </c:pt>
                <c:pt idx="3">
                  <c:v>270.57</c:v>
                </c:pt>
                <c:pt idx="4">
                  <c:v>294.27</c:v>
                </c:pt>
              </c:numCache>
            </c:numRef>
          </c:val>
          <c:smooth val="0"/>
          <c:extLst>
            <c:ext xmlns:c16="http://schemas.microsoft.com/office/drawing/2014/chart" uri="{C3380CC4-5D6E-409C-BE32-E72D297353CC}">
              <c16:uniqueId val="{00000001-9F52-451C-A861-74D80A70771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54.89</c:v>
                </c:pt>
                <c:pt idx="1">
                  <c:v>51.91</c:v>
                </c:pt>
                <c:pt idx="2">
                  <c:v>51.66</c:v>
                </c:pt>
                <c:pt idx="3">
                  <c:v>48.73</c:v>
                </c:pt>
                <c:pt idx="4">
                  <c:v>48.64</c:v>
                </c:pt>
              </c:numCache>
            </c:numRef>
          </c:val>
          <c:extLst>
            <c:ext xmlns:c16="http://schemas.microsoft.com/office/drawing/2014/chart" uri="{C3380CC4-5D6E-409C-BE32-E72D297353CC}">
              <c16:uniqueId val="{00000000-0FB1-4E6E-B4D2-A6904386BE8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66.73</c:v>
                </c:pt>
                <c:pt idx="1">
                  <c:v>64.78</c:v>
                </c:pt>
                <c:pt idx="2">
                  <c:v>63.06</c:v>
                </c:pt>
                <c:pt idx="3">
                  <c:v>62.5</c:v>
                </c:pt>
                <c:pt idx="4">
                  <c:v>60.59</c:v>
                </c:pt>
              </c:numCache>
            </c:numRef>
          </c:val>
          <c:smooth val="0"/>
          <c:extLst>
            <c:ext xmlns:c16="http://schemas.microsoft.com/office/drawing/2014/chart" uri="{C3380CC4-5D6E-409C-BE32-E72D297353CC}">
              <c16:uniqueId val="{00000001-0FB1-4E6E-B4D2-A6904386BE8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211.97</c:v>
                </c:pt>
                <c:pt idx="1">
                  <c:v>222.69</c:v>
                </c:pt>
                <c:pt idx="2">
                  <c:v>230.06</c:v>
                </c:pt>
                <c:pt idx="3">
                  <c:v>246.49</c:v>
                </c:pt>
                <c:pt idx="4">
                  <c:v>242.48</c:v>
                </c:pt>
              </c:numCache>
            </c:numRef>
          </c:val>
          <c:extLst>
            <c:ext xmlns:c16="http://schemas.microsoft.com/office/drawing/2014/chart" uri="{C3380CC4-5D6E-409C-BE32-E72D297353CC}">
              <c16:uniqueId val="{00000000-0CDE-4BEF-98C4-B454087EB96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241.29</c:v>
                </c:pt>
                <c:pt idx="1">
                  <c:v>250.21</c:v>
                </c:pt>
                <c:pt idx="2">
                  <c:v>264.77</c:v>
                </c:pt>
                <c:pt idx="3">
                  <c:v>269.33</c:v>
                </c:pt>
                <c:pt idx="4">
                  <c:v>280.23</c:v>
                </c:pt>
              </c:numCache>
            </c:numRef>
          </c:val>
          <c:smooth val="0"/>
          <c:extLst>
            <c:ext xmlns:c16="http://schemas.microsoft.com/office/drawing/2014/chart" uri="{C3380CC4-5D6E-409C-BE32-E72D297353CC}">
              <c16:uniqueId val="{00000001-0CDE-4BEF-98C4-B454087EB96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50</c:v>
                </c:pt>
                <c:pt idx="1">
                  <c:v>48</c:v>
                </c:pt>
                <c:pt idx="2">
                  <c:v>47</c:v>
                </c:pt>
                <c:pt idx="3">
                  <c:v>45.5</c:v>
                </c:pt>
                <c:pt idx="4">
                  <c:v>46</c:v>
                </c:pt>
              </c:numCache>
            </c:numRef>
          </c:val>
          <c:extLst>
            <c:ext xmlns:c16="http://schemas.microsoft.com/office/drawing/2014/chart" uri="{C3380CC4-5D6E-409C-BE32-E72D297353CC}">
              <c16:uniqueId val="{00000000-9E5C-49D2-9C76-4B6B56016C7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61.94</c:v>
                </c:pt>
                <c:pt idx="1">
                  <c:v>61.79</c:v>
                </c:pt>
                <c:pt idx="2">
                  <c:v>59.94</c:v>
                </c:pt>
                <c:pt idx="3">
                  <c:v>59.64</c:v>
                </c:pt>
                <c:pt idx="4">
                  <c:v>58.19</c:v>
                </c:pt>
              </c:numCache>
            </c:numRef>
          </c:val>
          <c:smooth val="0"/>
          <c:extLst>
            <c:ext xmlns:c16="http://schemas.microsoft.com/office/drawing/2014/chart" uri="{C3380CC4-5D6E-409C-BE32-E72D297353CC}">
              <c16:uniqueId val="{00000001-9E5C-49D2-9C76-4B6B56016C7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94.04</c:v>
                </c:pt>
                <c:pt idx="1">
                  <c:v>94.52</c:v>
                </c:pt>
                <c:pt idx="2">
                  <c:v>94.42</c:v>
                </c:pt>
                <c:pt idx="3">
                  <c:v>95.34</c:v>
                </c:pt>
                <c:pt idx="4">
                  <c:v>95.2</c:v>
                </c:pt>
              </c:numCache>
            </c:numRef>
          </c:val>
          <c:extLst>
            <c:ext xmlns:c16="http://schemas.microsoft.com/office/drawing/2014/chart" uri="{C3380CC4-5D6E-409C-BE32-E72D297353CC}">
              <c16:uniqueId val="{00000000-4FA5-4799-B865-C9B65552E84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94.14</c:v>
                </c:pt>
                <c:pt idx="1">
                  <c:v>92.44</c:v>
                </c:pt>
                <c:pt idx="2">
                  <c:v>89.66</c:v>
                </c:pt>
                <c:pt idx="3">
                  <c:v>90.63</c:v>
                </c:pt>
                <c:pt idx="4">
                  <c:v>87.8</c:v>
                </c:pt>
              </c:numCache>
            </c:numRef>
          </c:val>
          <c:smooth val="0"/>
          <c:extLst>
            <c:ext xmlns:c16="http://schemas.microsoft.com/office/drawing/2014/chart" uri="{C3380CC4-5D6E-409C-BE32-E72D297353CC}">
              <c16:uniqueId val="{00000001-4FA5-4799-B865-C9B65552E84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13" zoomScale="80" zoomScaleNormal="8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群馬県　中之条町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15553</v>
      </c>
      <c r="AM8" s="51"/>
      <c r="AN8" s="51"/>
      <c r="AO8" s="51"/>
      <c r="AP8" s="51"/>
      <c r="AQ8" s="51"/>
      <c r="AR8" s="51"/>
      <c r="AS8" s="51"/>
      <c r="AT8" s="46">
        <f>データ!T6</f>
        <v>439.28</v>
      </c>
      <c r="AU8" s="46"/>
      <c r="AV8" s="46"/>
      <c r="AW8" s="46"/>
      <c r="AX8" s="46"/>
      <c r="AY8" s="46"/>
      <c r="AZ8" s="46"/>
      <c r="BA8" s="46"/>
      <c r="BB8" s="46">
        <f>データ!U6</f>
        <v>35.409999999999997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2.71</v>
      </c>
      <c r="Q10" s="46"/>
      <c r="R10" s="46"/>
      <c r="S10" s="46"/>
      <c r="T10" s="46"/>
      <c r="U10" s="46"/>
      <c r="V10" s="46"/>
      <c r="W10" s="46">
        <f>データ!Q6</f>
        <v>100</v>
      </c>
      <c r="X10" s="46"/>
      <c r="Y10" s="46"/>
      <c r="Z10" s="46"/>
      <c r="AA10" s="46"/>
      <c r="AB10" s="46"/>
      <c r="AC10" s="46"/>
      <c r="AD10" s="51">
        <f>データ!R6</f>
        <v>2200</v>
      </c>
      <c r="AE10" s="51"/>
      <c r="AF10" s="51"/>
      <c r="AG10" s="51"/>
      <c r="AH10" s="51"/>
      <c r="AI10" s="51"/>
      <c r="AJ10" s="51"/>
      <c r="AK10" s="2"/>
      <c r="AL10" s="51">
        <f>データ!V6</f>
        <v>417</v>
      </c>
      <c r="AM10" s="51"/>
      <c r="AN10" s="51"/>
      <c r="AO10" s="51"/>
      <c r="AP10" s="51"/>
      <c r="AQ10" s="51"/>
      <c r="AR10" s="51"/>
      <c r="AS10" s="51"/>
      <c r="AT10" s="46">
        <f>データ!W6</f>
        <v>0.01</v>
      </c>
      <c r="AU10" s="46"/>
      <c r="AV10" s="46"/>
      <c r="AW10" s="46"/>
      <c r="AX10" s="46"/>
      <c r="AY10" s="46"/>
      <c r="AZ10" s="46"/>
      <c r="BA10" s="46"/>
      <c r="BB10" s="46">
        <f>データ!X6</f>
        <v>41700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122</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120</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121</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【314.13】</v>
      </c>
      <c r="I86" s="26" t="str">
        <f>データ!CA6</f>
        <v>【58.42】</v>
      </c>
      <c r="J86" s="26" t="str">
        <f>データ!CL6</f>
        <v>【282.28】</v>
      </c>
      <c r="K86" s="26" t="str">
        <f>データ!CW6</f>
        <v>【57.83】</v>
      </c>
      <c r="L86" s="26" t="str">
        <f>データ!DH6</f>
        <v>【77.67】</v>
      </c>
      <c r="M86" s="26" t="s">
        <v>44</v>
      </c>
      <c r="N86" s="26" t="s">
        <v>45</v>
      </c>
      <c r="O86" s="26" t="str">
        <f>データ!EO6</f>
        <v>【-】</v>
      </c>
    </row>
  </sheetData>
  <sheetProtection algorithmName="SHA-512" hashValue="w7obC+AKR45Yklrtwd0z7hABXVFP6UPlSjv4rrUhRUVxHnvk4uJv6o/Y0nYXtn577M3CtfhT+UU5lKVJsmsKrA==" saltValue="KImFqRgZGCe9AeTkD6qr3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83" t="s">
        <v>55</v>
      </c>
      <c r="I3" s="84"/>
      <c r="J3" s="84"/>
      <c r="K3" s="84"/>
      <c r="L3" s="84"/>
      <c r="M3" s="84"/>
      <c r="N3" s="84"/>
      <c r="O3" s="84"/>
      <c r="P3" s="84"/>
      <c r="Q3" s="84"/>
      <c r="R3" s="84"/>
      <c r="S3" s="84"/>
      <c r="T3" s="84"/>
      <c r="U3" s="84"/>
      <c r="V3" s="84"/>
      <c r="W3" s="84"/>
      <c r="X3" s="85"/>
      <c r="Y3" s="89" t="s">
        <v>56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58</v>
      </c>
      <c r="B4" s="30"/>
      <c r="C4" s="30"/>
      <c r="D4" s="30"/>
      <c r="E4" s="30"/>
      <c r="F4" s="30"/>
      <c r="G4" s="30"/>
      <c r="H4" s="86"/>
      <c r="I4" s="87"/>
      <c r="J4" s="87"/>
      <c r="K4" s="87"/>
      <c r="L4" s="87"/>
      <c r="M4" s="87"/>
      <c r="N4" s="87"/>
      <c r="O4" s="87"/>
      <c r="P4" s="87"/>
      <c r="Q4" s="87"/>
      <c r="R4" s="87"/>
      <c r="S4" s="87"/>
      <c r="T4" s="87"/>
      <c r="U4" s="87"/>
      <c r="V4" s="87"/>
      <c r="W4" s="87"/>
      <c r="X4" s="88"/>
      <c r="Y4" s="82" t="s">
        <v>59</v>
      </c>
      <c r="Z4" s="82"/>
      <c r="AA4" s="82"/>
      <c r="AB4" s="82"/>
      <c r="AC4" s="82"/>
      <c r="AD4" s="82"/>
      <c r="AE4" s="82"/>
      <c r="AF4" s="82"/>
      <c r="AG4" s="82"/>
      <c r="AH4" s="82"/>
      <c r="AI4" s="82"/>
      <c r="AJ4" s="82" t="s">
        <v>60</v>
      </c>
      <c r="AK4" s="82"/>
      <c r="AL4" s="82"/>
      <c r="AM4" s="82"/>
      <c r="AN4" s="82"/>
      <c r="AO4" s="82"/>
      <c r="AP4" s="82"/>
      <c r="AQ4" s="82"/>
      <c r="AR4" s="82"/>
      <c r="AS4" s="82"/>
      <c r="AT4" s="82"/>
      <c r="AU4" s="82" t="s">
        <v>61</v>
      </c>
      <c r="AV4" s="82"/>
      <c r="AW4" s="82"/>
      <c r="AX4" s="82"/>
      <c r="AY4" s="82"/>
      <c r="AZ4" s="82"/>
      <c r="BA4" s="82"/>
      <c r="BB4" s="82"/>
      <c r="BC4" s="82"/>
      <c r="BD4" s="82"/>
      <c r="BE4" s="82"/>
      <c r="BF4" s="82" t="s">
        <v>62</v>
      </c>
      <c r="BG4" s="82"/>
      <c r="BH4" s="82"/>
      <c r="BI4" s="82"/>
      <c r="BJ4" s="82"/>
      <c r="BK4" s="82"/>
      <c r="BL4" s="82"/>
      <c r="BM4" s="82"/>
      <c r="BN4" s="82"/>
      <c r="BO4" s="82"/>
      <c r="BP4" s="82"/>
      <c r="BQ4" s="82" t="s">
        <v>63</v>
      </c>
      <c r="BR4" s="82"/>
      <c r="BS4" s="82"/>
      <c r="BT4" s="82"/>
      <c r="BU4" s="82"/>
      <c r="BV4" s="82"/>
      <c r="BW4" s="82"/>
      <c r="BX4" s="82"/>
      <c r="BY4" s="82"/>
      <c r="BZ4" s="82"/>
      <c r="CA4" s="82"/>
      <c r="CB4" s="82" t="s">
        <v>64</v>
      </c>
      <c r="CC4" s="82"/>
      <c r="CD4" s="82"/>
      <c r="CE4" s="82"/>
      <c r="CF4" s="82"/>
      <c r="CG4" s="82"/>
      <c r="CH4" s="82"/>
      <c r="CI4" s="82"/>
      <c r="CJ4" s="82"/>
      <c r="CK4" s="82"/>
      <c r="CL4" s="82"/>
      <c r="CM4" s="82" t="s">
        <v>65</v>
      </c>
      <c r="CN4" s="82"/>
      <c r="CO4" s="82"/>
      <c r="CP4" s="82"/>
      <c r="CQ4" s="82"/>
      <c r="CR4" s="82"/>
      <c r="CS4" s="82"/>
      <c r="CT4" s="82"/>
      <c r="CU4" s="82"/>
      <c r="CV4" s="82"/>
      <c r="CW4" s="82"/>
      <c r="CX4" s="82" t="s">
        <v>66</v>
      </c>
      <c r="CY4" s="82"/>
      <c r="CZ4" s="82"/>
      <c r="DA4" s="82"/>
      <c r="DB4" s="82"/>
      <c r="DC4" s="82"/>
      <c r="DD4" s="82"/>
      <c r="DE4" s="82"/>
      <c r="DF4" s="82"/>
      <c r="DG4" s="82"/>
      <c r="DH4" s="82"/>
      <c r="DI4" s="82" t="s">
        <v>67</v>
      </c>
      <c r="DJ4" s="82"/>
      <c r="DK4" s="82"/>
      <c r="DL4" s="82"/>
      <c r="DM4" s="82"/>
      <c r="DN4" s="82"/>
      <c r="DO4" s="82"/>
      <c r="DP4" s="82"/>
      <c r="DQ4" s="82"/>
      <c r="DR4" s="82"/>
      <c r="DS4" s="82"/>
      <c r="DT4" s="82" t="s">
        <v>68</v>
      </c>
      <c r="DU4" s="82"/>
      <c r="DV4" s="82"/>
      <c r="DW4" s="82"/>
      <c r="DX4" s="82"/>
      <c r="DY4" s="82"/>
      <c r="DZ4" s="82"/>
      <c r="EA4" s="82"/>
      <c r="EB4" s="82"/>
      <c r="EC4" s="82"/>
      <c r="ED4" s="82"/>
      <c r="EE4" s="82" t="s">
        <v>69</v>
      </c>
      <c r="EF4" s="82"/>
      <c r="EG4" s="82"/>
      <c r="EH4" s="82"/>
      <c r="EI4" s="82"/>
      <c r="EJ4" s="82"/>
      <c r="EK4" s="82"/>
      <c r="EL4" s="82"/>
      <c r="EM4" s="82"/>
      <c r="EN4" s="82"/>
      <c r="EO4" s="82"/>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2020</v>
      </c>
      <c r="C6" s="33">
        <f t="shared" ref="C6:X6" si="3">C7</f>
        <v>104213</v>
      </c>
      <c r="D6" s="33">
        <f t="shared" si="3"/>
        <v>47</v>
      </c>
      <c r="E6" s="33">
        <f t="shared" si="3"/>
        <v>18</v>
      </c>
      <c r="F6" s="33">
        <f t="shared" si="3"/>
        <v>0</v>
      </c>
      <c r="G6" s="33">
        <f t="shared" si="3"/>
        <v>0</v>
      </c>
      <c r="H6" s="33" t="str">
        <f t="shared" si="3"/>
        <v>群馬県　中之条町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2.71</v>
      </c>
      <c r="Q6" s="34">
        <f t="shared" si="3"/>
        <v>100</v>
      </c>
      <c r="R6" s="34">
        <f t="shared" si="3"/>
        <v>2200</v>
      </c>
      <c r="S6" s="34">
        <f t="shared" si="3"/>
        <v>15553</v>
      </c>
      <c r="T6" s="34">
        <f t="shared" si="3"/>
        <v>439.28</v>
      </c>
      <c r="U6" s="34">
        <f t="shared" si="3"/>
        <v>35.409999999999997</v>
      </c>
      <c r="V6" s="34">
        <f t="shared" si="3"/>
        <v>417</v>
      </c>
      <c r="W6" s="34">
        <f t="shared" si="3"/>
        <v>0.01</v>
      </c>
      <c r="X6" s="34">
        <f t="shared" si="3"/>
        <v>41700</v>
      </c>
      <c r="Y6" s="35">
        <f>IF(Y7="",NA(),Y7)</f>
        <v>77.91</v>
      </c>
      <c r="Z6" s="35">
        <f t="shared" ref="Z6:AH6" si="4">IF(Z7="",NA(),Z7)</f>
        <v>76.069999999999993</v>
      </c>
      <c r="AA6" s="35">
        <f t="shared" si="4"/>
        <v>81.64</v>
      </c>
      <c r="AB6" s="35">
        <f t="shared" si="4"/>
        <v>102.43</v>
      </c>
      <c r="AC6" s="35">
        <f t="shared" si="4"/>
        <v>106.15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248.44</v>
      </c>
      <c r="BL6" s="35">
        <f t="shared" si="7"/>
        <v>244.85</v>
      </c>
      <c r="BM6" s="35">
        <f t="shared" si="7"/>
        <v>296.89</v>
      </c>
      <c r="BN6" s="35">
        <f t="shared" si="7"/>
        <v>270.57</v>
      </c>
      <c r="BO6" s="35">
        <f t="shared" si="7"/>
        <v>294.27</v>
      </c>
      <c r="BP6" s="34" t="str">
        <f>IF(BP7="","",IF(BP7="-","【-】","【"&amp;SUBSTITUTE(TEXT(BP7,"#,##0.00"),"-","△")&amp;"】"))</f>
        <v>【314.13】</v>
      </c>
      <c r="BQ6" s="35">
        <f>IF(BQ7="",NA(),BQ7)</f>
        <v>54.89</v>
      </c>
      <c r="BR6" s="35">
        <f t="shared" ref="BR6:BZ6" si="8">IF(BR7="",NA(),BR7)</f>
        <v>51.91</v>
      </c>
      <c r="BS6" s="35">
        <f t="shared" si="8"/>
        <v>51.66</v>
      </c>
      <c r="BT6" s="35">
        <f t="shared" si="8"/>
        <v>48.73</v>
      </c>
      <c r="BU6" s="35">
        <f t="shared" si="8"/>
        <v>48.64</v>
      </c>
      <c r="BV6" s="35">
        <f t="shared" si="8"/>
        <v>66.73</v>
      </c>
      <c r="BW6" s="35">
        <f t="shared" si="8"/>
        <v>64.78</v>
      </c>
      <c r="BX6" s="35">
        <f t="shared" si="8"/>
        <v>63.06</v>
      </c>
      <c r="BY6" s="35">
        <f t="shared" si="8"/>
        <v>62.5</v>
      </c>
      <c r="BZ6" s="35">
        <f t="shared" si="8"/>
        <v>60.59</v>
      </c>
      <c r="CA6" s="34" t="str">
        <f>IF(CA7="","",IF(CA7="-","【-】","【"&amp;SUBSTITUTE(TEXT(CA7,"#,##0.00"),"-","△")&amp;"】"))</f>
        <v>【58.42】</v>
      </c>
      <c r="CB6" s="35">
        <f>IF(CB7="",NA(),CB7)</f>
        <v>211.97</v>
      </c>
      <c r="CC6" s="35">
        <f t="shared" ref="CC6:CK6" si="9">IF(CC7="",NA(),CC7)</f>
        <v>222.69</v>
      </c>
      <c r="CD6" s="35">
        <f t="shared" si="9"/>
        <v>230.06</v>
      </c>
      <c r="CE6" s="35">
        <f t="shared" si="9"/>
        <v>246.49</v>
      </c>
      <c r="CF6" s="35">
        <f t="shared" si="9"/>
        <v>242.48</v>
      </c>
      <c r="CG6" s="35">
        <f t="shared" si="9"/>
        <v>241.29</v>
      </c>
      <c r="CH6" s="35">
        <f t="shared" si="9"/>
        <v>250.21</v>
      </c>
      <c r="CI6" s="35">
        <f t="shared" si="9"/>
        <v>264.77</v>
      </c>
      <c r="CJ6" s="35">
        <f t="shared" si="9"/>
        <v>269.33</v>
      </c>
      <c r="CK6" s="35">
        <f t="shared" si="9"/>
        <v>280.23</v>
      </c>
      <c r="CL6" s="34" t="str">
        <f>IF(CL7="","",IF(CL7="-","【-】","【"&amp;SUBSTITUTE(TEXT(CL7,"#,##0.00"),"-","△")&amp;"】"))</f>
        <v>【282.28】</v>
      </c>
      <c r="CM6" s="35">
        <f>IF(CM7="",NA(),CM7)</f>
        <v>50</v>
      </c>
      <c r="CN6" s="35">
        <f t="shared" ref="CN6:CV6" si="10">IF(CN7="",NA(),CN7)</f>
        <v>48</v>
      </c>
      <c r="CO6" s="35">
        <f t="shared" si="10"/>
        <v>47</v>
      </c>
      <c r="CP6" s="35">
        <f t="shared" si="10"/>
        <v>45.5</v>
      </c>
      <c r="CQ6" s="35">
        <f t="shared" si="10"/>
        <v>46</v>
      </c>
      <c r="CR6" s="35">
        <f t="shared" si="10"/>
        <v>61.94</v>
      </c>
      <c r="CS6" s="35">
        <f t="shared" si="10"/>
        <v>61.79</v>
      </c>
      <c r="CT6" s="35">
        <f t="shared" si="10"/>
        <v>59.94</v>
      </c>
      <c r="CU6" s="35">
        <f t="shared" si="10"/>
        <v>59.64</v>
      </c>
      <c r="CV6" s="35">
        <f t="shared" si="10"/>
        <v>58.19</v>
      </c>
      <c r="CW6" s="34" t="str">
        <f>IF(CW7="","",IF(CW7="-","【-】","【"&amp;SUBSTITUTE(TEXT(CW7,"#,##0.00"),"-","△")&amp;"】"))</f>
        <v>【57.83】</v>
      </c>
      <c r="CX6" s="35">
        <f>IF(CX7="",NA(),CX7)</f>
        <v>94.04</v>
      </c>
      <c r="CY6" s="35">
        <f t="shared" ref="CY6:DG6" si="11">IF(CY7="",NA(),CY7)</f>
        <v>94.52</v>
      </c>
      <c r="CZ6" s="35">
        <f t="shared" si="11"/>
        <v>94.42</v>
      </c>
      <c r="DA6" s="35">
        <f t="shared" si="11"/>
        <v>95.34</v>
      </c>
      <c r="DB6" s="35">
        <f t="shared" si="11"/>
        <v>95.2</v>
      </c>
      <c r="DC6" s="35">
        <f t="shared" si="11"/>
        <v>94.14</v>
      </c>
      <c r="DD6" s="35">
        <f t="shared" si="11"/>
        <v>92.44</v>
      </c>
      <c r="DE6" s="35">
        <f t="shared" si="11"/>
        <v>89.66</v>
      </c>
      <c r="DF6" s="35">
        <f t="shared" si="11"/>
        <v>90.63</v>
      </c>
      <c r="DG6" s="35">
        <f t="shared" si="11"/>
        <v>87.8</v>
      </c>
      <c r="DH6" s="34" t="str">
        <f>IF(DH7="","",IF(DH7="-","【-】","【"&amp;SUBSTITUTE(TEXT(DH7,"#,##0.00"),"-","△")&amp;"】"))</f>
        <v>【77.67】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2020</v>
      </c>
      <c r="C7" s="37">
        <v>104213</v>
      </c>
      <c r="D7" s="37">
        <v>47</v>
      </c>
      <c r="E7" s="37">
        <v>18</v>
      </c>
      <c r="F7" s="37">
        <v>0</v>
      </c>
      <c r="G7" s="37">
        <v>0</v>
      </c>
      <c r="H7" s="37" t="s">
        <v>99</v>
      </c>
      <c r="I7" s="37" t="s">
        <v>100</v>
      </c>
      <c r="J7" s="37" t="s">
        <v>101</v>
      </c>
      <c r="K7" s="37" t="s">
        <v>102</v>
      </c>
      <c r="L7" s="37" t="s">
        <v>103</v>
      </c>
      <c r="M7" s="37" t="s">
        <v>104</v>
      </c>
      <c r="N7" s="38" t="s">
        <v>105</v>
      </c>
      <c r="O7" s="38" t="s">
        <v>106</v>
      </c>
      <c r="P7" s="38">
        <v>2.71</v>
      </c>
      <c r="Q7" s="38">
        <v>100</v>
      </c>
      <c r="R7" s="38">
        <v>2200</v>
      </c>
      <c r="S7" s="38">
        <v>15553</v>
      </c>
      <c r="T7" s="38">
        <v>439.28</v>
      </c>
      <c r="U7" s="38">
        <v>35.409999999999997</v>
      </c>
      <c r="V7" s="38">
        <v>417</v>
      </c>
      <c r="W7" s="38">
        <v>0.01</v>
      </c>
      <c r="X7" s="38">
        <v>41700</v>
      </c>
      <c r="Y7" s="38">
        <v>77.91</v>
      </c>
      <c r="Z7" s="38">
        <v>76.069999999999993</v>
      </c>
      <c r="AA7" s="38">
        <v>81.64</v>
      </c>
      <c r="AB7" s="38">
        <v>102.43</v>
      </c>
      <c r="AC7" s="38">
        <v>106.15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248.44</v>
      </c>
      <c r="BL7" s="38">
        <v>244.85</v>
      </c>
      <c r="BM7" s="38">
        <v>296.89</v>
      </c>
      <c r="BN7" s="38">
        <v>270.57</v>
      </c>
      <c r="BO7" s="38">
        <v>294.27</v>
      </c>
      <c r="BP7" s="38">
        <v>314.13</v>
      </c>
      <c r="BQ7" s="38">
        <v>54.89</v>
      </c>
      <c r="BR7" s="38">
        <v>51.91</v>
      </c>
      <c r="BS7" s="38">
        <v>51.66</v>
      </c>
      <c r="BT7" s="38">
        <v>48.73</v>
      </c>
      <c r="BU7" s="38">
        <v>48.64</v>
      </c>
      <c r="BV7" s="38">
        <v>66.73</v>
      </c>
      <c r="BW7" s="38">
        <v>64.78</v>
      </c>
      <c r="BX7" s="38">
        <v>63.06</v>
      </c>
      <c r="BY7" s="38">
        <v>62.5</v>
      </c>
      <c r="BZ7" s="38">
        <v>60.59</v>
      </c>
      <c r="CA7" s="38">
        <v>58.42</v>
      </c>
      <c r="CB7" s="38">
        <v>211.97</v>
      </c>
      <c r="CC7" s="38">
        <v>222.69</v>
      </c>
      <c r="CD7" s="38">
        <v>230.06</v>
      </c>
      <c r="CE7" s="38">
        <v>246.49</v>
      </c>
      <c r="CF7" s="38">
        <v>242.48</v>
      </c>
      <c r="CG7" s="38">
        <v>241.29</v>
      </c>
      <c r="CH7" s="38">
        <v>250.21</v>
      </c>
      <c r="CI7" s="38">
        <v>264.77</v>
      </c>
      <c r="CJ7" s="38">
        <v>269.33</v>
      </c>
      <c r="CK7" s="38">
        <v>280.23</v>
      </c>
      <c r="CL7" s="38">
        <v>282.27999999999997</v>
      </c>
      <c r="CM7" s="38">
        <v>50</v>
      </c>
      <c r="CN7" s="38">
        <v>48</v>
      </c>
      <c r="CO7" s="38">
        <v>47</v>
      </c>
      <c r="CP7" s="38">
        <v>45.5</v>
      </c>
      <c r="CQ7" s="38">
        <v>46</v>
      </c>
      <c r="CR7" s="38">
        <v>61.94</v>
      </c>
      <c r="CS7" s="38">
        <v>61.79</v>
      </c>
      <c r="CT7" s="38">
        <v>59.94</v>
      </c>
      <c r="CU7" s="38">
        <v>59.64</v>
      </c>
      <c r="CV7" s="38">
        <v>58.19</v>
      </c>
      <c r="CW7" s="38">
        <v>57.83</v>
      </c>
      <c r="CX7" s="38">
        <v>94.04</v>
      </c>
      <c r="CY7" s="38">
        <v>94.52</v>
      </c>
      <c r="CZ7" s="38">
        <v>94.42</v>
      </c>
      <c r="DA7" s="38">
        <v>95.34</v>
      </c>
      <c r="DB7" s="38">
        <v>95.2</v>
      </c>
      <c r="DC7" s="38">
        <v>94.14</v>
      </c>
      <c r="DD7" s="38">
        <v>92.44</v>
      </c>
      <c r="DE7" s="38">
        <v>89.66</v>
      </c>
      <c r="DF7" s="38">
        <v>90.63</v>
      </c>
      <c r="DG7" s="38">
        <v>87.8</v>
      </c>
      <c r="DH7" s="38">
        <v>77.67</v>
      </c>
      <c r="DI7" s="38"/>
      <c r="DJ7" s="38"/>
      <c r="DK7" s="38"/>
      <c r="DL7" s="38"/>
      <c r="DM7" s="38"/>
      <c r="DN7" s="38"/>
      <c r="DO7" s="38"/>
      <c r="DP7" s="38"/>
      <c r="DQ7" s="38"/>
      <c r="DR7" s="38"/>
      <c r="DS7" s="38"/>
      <c r="DT7" s="38"/>
      <c r="DU7" s="38"/>
      <c r="DV7" s="38"/>
      <c r="DW7" s="38"/>
      <c r="DX7" s="38"/>
      <c r="DY7" s="38"/>
      <c r="DZ7" s="38"/>
      <c r="EA7" s="38"/>
      <c r="EB7" s="38"/>
      <c r="EC7" s="38"/>
      <c r="ED7" s="38"/>
      <c r="EE7" s="38" t="s">
        <v>105</v>
      </c>
      <c r="EF7" s="38" t="s">
        <v>105</v>
      </c>
      <c r="EG7" s="38" t="s">
        <v>105</v>
      </c>
      <c r="EH7" s="38" t="s">
        <v>105</v>
      </c>
      <c r="EI7" s="38" t="s">
        <v>105</v>
      </c>
      <c r="EJ7" s="38" t="s">
        <v>105</v>
      </c>
      <c r="EK7" s="38" t="s">
        <v>105</v>
      </c>
      <c r="EL7" s="38" t="s">
        <v>105</v>
      </c>
      <c r="EM7" s="38" t="s">
        <v>105</v>
      </c>
      <c r="EN7" s="38" t="s">
        <v>105</v>
      </c>
      <c r="EO7" s="38" t="s">
        <v>105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112</v>
      </c>
    </row>
    <row r="12" spans="1:145" x14ac:dyDescent="0.15">
      <c r="B12">
        <v>1</v>
      </c>
      <c r="C12">
        <v>1</v>
      </c>
      <c r="D12">
        <v>1</v>
      </c>
      <c r="E12">
        <v>1</v>
      </c>
      <c r="F12">
        <v>2</v>
      </c>
      <c r="G12" t="s">
        <v>113</v>
      </c>
    </row>
    <row r="13" spans="1:145" x14ac:dyDescent="0.15">
      <c r="B13" t="s">
        <v>114</v>
      </c>
      <c r="C13" t="s">
        <v>115</v>
      </c>
      <c r="D13" t="s">
        <v>116</v>
      </c>
      <c r="E13" t="s">
        <v>117</v>
      </c>
      <c r="F13" t="s">
        <v>118</v>
      </c>
      <c r="G13" t="s">
        <v>119</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村山　英伸</cp:lastModifiedBy>
  <dcterms:created xsi:type="dcterms:W3CDTF">2021-12-03T08:09:43Z</dcterms:created>
  <dcterms:modified xsi:type="dcterms:W3CDTF">2022-02-17T00:49:05Z</dcterms:modified>
  <cp:category/>
</cp:coreProperties>
</file>