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Z:\庶務係\【総務係】\令和０３年度\【メール】\【1・26〆切】【県市町村課：依頼】公営企業に係る経営比較分析表（令和２年度決算）の分析等について\提出ファイル\県で修正\"/>
    </mc:Choice>
  </mc:AlternateContent>
  <workbookProtection workbookAlgorithmName="SHA-512" workbookHashValue="/1HcWTsVu9D7HuYbDsReA0qiIep9ZreAGNW4DvQP8qJ3x6kmZKuFYopWrWUN67HvXQiqMkL7oaHDM3gMRUd3Qg==" workbookSaltValue="Q5w7YSzNEtVBBIGOSeWFHQ==" workbookSpinCount="100000" lockStructure="1"/>
  <bookViews>
    <workbookView xWindow="0" yWindow="0" windowWidth="19200" windowHeight="10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W10" i="4"/>
  <c r="I10" i="4"/>
  <c r="B10" i="4"/>
  <c r="BB8" i="4"/>
  <c r="AL8" i="4"/>
  <c r="I8" i="4"/>
  <c r="B8" i="4"/>
</calcChain>
</file>

<file path=xl/sharedStrings.xml><?xml version="1.0" encoding="utf-8"?>
<sst xmlns="http://schemas.openxmlformats.org/spreadsheetml/2006/main" count="247" uniqueCount="123">
  <si>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</si>
  <si>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</si>
  <si>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</si>
  <si>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</si>
  <si>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</si>
  <si>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</si>
  <si>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</si>
  <si>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</si>
  <si>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</si>
  <si>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</si>
  <si>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</si>
  <si>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</si>
  <si>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</si>
  <si>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</si>
  <si>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</si>
  <si>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</si>
  <si>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</si>
  <si>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</si>
  <si>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</si>
  <si>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</si>
  <si>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</si>
  <si>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</si>
  <si>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</si>
  <si>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</si>
  <si>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</si>
  <si>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</si>
  <si>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</si>
  <si>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</si>
  <si>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</si>
  <si>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</si>
  <si>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</si>
  <si>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</si>
  <si>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</si>
  <si>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</si>
  <si>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</si>
  <si>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</si>
  <si>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</si>
  <si>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</si>
  <si>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</si>
  <si>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</si>
  <si>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</si>
  <si>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</si>
  <si>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</si>
  <si>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</si>
  <si>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</si>
  <si>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</si>
  <si>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</si>
  <si>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</si>
  <si>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</si>
  <si>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</si>
  <si>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</si>
  <si>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</si>
  <si>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</si>
  <si>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</si>
  <si>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</si>
  <si>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</si>
  <si>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</si>
  <si>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</si>
  <si>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</si>
  <si>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</si>
  <si>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</si>
  <si>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</si>
  <si>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</si>
  <si>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</si>
  <si>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</si>
  <si>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</si>
  <si>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</si>
  <si>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</si>
  <si>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</si>
  <si>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</si>
  <si>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</si>
  <si>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</si>
  <si>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</si>
  <si>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</si>
  <si>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</si>
  <si>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</si>
  <si>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</si>
  <si>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</si>
  <si>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</si>
  <si>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</si>
  <si>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</si>
  <si>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</si>
  <si>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</si>
  <si>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</si>
  <si>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</si>
  <si>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</si>
  <si>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</si>
  <si>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</si>
  <si>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</si>
  <si>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</si>
  <si>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</si>
  <si>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</si>
  <si>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</si>
  <si>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</si>
  <si>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</si>
  <si>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</si>
  <si>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</si>
  <si>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</si>
  <si>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</si>
  <si>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</si>
  <si>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</si>
  <si>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</si>
  <si>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</si>
  <si>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</si>
  <si>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</si>
  <si>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</si>
  <si>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</si>
  <si>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</si>
  <si>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</si>
  <si>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</si>
  <si>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</si>
  <si>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</si>
  <si>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</si>
  <si>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</si>
  <si>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</si>
  <si>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</si>
  <si>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</si>
  <si>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</si>
  <si>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</si>
  <si>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</si>
  <si>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平成１０年度から事業を開始し、令和２年度で２３年が経過した。
　浄化槽本体の修繕は何基か行ったが、布設替えを行う必要がある状況ではない。
　今後、老朽化が進めば計画的に布設替えを行っていく必要がある。
</t>
    <rPh sb="16" eb="18">
      <t>レ</t>
    </rPh>
    <phoneticPr fontId="4"/>
  </si>
  <si>
    <t>　維持管理費等の効率化を図りつつ使用料の改定を視野に入れ経営改善していく必要がある。
　公営企業会計の適用については、令和５年度から予定している。</t>
    <phoneticPr fontId="4"/>
  </si>
  <si>
    <r>
      <t xml:space="preserve">①収益的収支比率
　１００％以上の収益的収支比率の年度もあるが、一般会計からの繰入金に依存している状況。
④企業債残高対事業規模比率
　企業債の償還金は１００％一般会計からの繰入金に依存している状況
⑤経費回収率
　使用料で回収すべき経費を賄えていない状況
⑥汚水処理原価
　有収水量が減少しており増加傾向にある。
⑦施設利用率
　汚水処理人口が減少しており減少傾向にある。
⑧水洗化率
　水洗便所の整備が進み９０％以上の値で横這い傾向にある。
現状・課題のコメント
　水洗化率は９０％以上の値ではあるが、汚水処理人口の減少等により使用料の増加は見込まれないので一般会計からの繰入金に依存している状況
</t>
    </r>
    <r>
      <rPr>
        <sz val="11"/>
        <rFont val="ＭＳ ゴシック"/>
        <family val="3"/>
        <charset val="128"/>
      </rPr>
      <t xml:space="preserve">　維持管理費等の効率化を図りつつ使用料の改定を視野に入れ経営改善していく必要がある。
</t>
    </r>
    <rPh sb="17" eb="20">
      <t>シュウエキテキ</t>
    </rPh>
    <rPh sb="20" eb="22">
      <t>シュウシ</t>
    </rPh>
    <rPh sb="22" eb="24">
      <t>ヒリツ</t>
    </rPh>
    <rPh sb="166" eb="168">
      <t>オスイ</t>
    </rPh>
    <rPh sb="179" eb="181">
      <t>ゲンショウ</t>
    </rPh>
    <rPh sb="254" eb="256">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</si>
</sst>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D-43D4-9EB1-B9DE4C694E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9D-43D4-9EB1-B9DE4C694E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48</c:v>
                </c:pt>
                <c:pt idx="2">
                  <c:v>47</c:v>
                </c:pt>
                <c:pt idx="3">
                  <c:v>45.5</c:v>
                </c:pt>
                <c:pt idx="4">
                  <c:v>46</c:v>
                </c:pt>
              </c:numCache>
            </c:numRef>
          </c:val>
          <c:extLst>
            <c:ext xmlns:c16="http://schemas.microsoft.com/office/drawing/2014/chart" uri="{C3380CC4-5D6E-409C-BE32-E72D297353CC}">
              <c16:uniqueId val="{00000000-9E5C-49D2-9C76-4B6B56016C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9E5C-49D2-9C76-4B6B56016C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94.04</c:v>
                </c:pt>
                <c:pt idx="1">
                  <c:v>94.52</c:v>
                </c:pt>
                <c:pt idx="2">
                  <c:v>94.42</c:v>
                </c:pt>
                <c:pt idx="3">
                  <c:v>95.34</c:v>
                </c:pt>
                <c:pt idx="4">
                  <c:v>95.2</c:v>
                </c:pt>
              </c:numCache>
            </c:numRef>
          </c:val>
          <c:extLst>
            <c:ext xmlns:c16="http://schemas.microsoft.com/office/drawing/2014/chart" uri="{C3380CC4-5D6E-409C-BE32-E72D297353CC}">
              <c16:uniqueId val="{00000000-4FA5-4799-B865-C9B65552E8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4FA5-4799-B865-C9B65552E8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77.91</c:v>
                </c:pt>
                <c:pt idx="1">
                  <c:v>76.069999999999993</c:v>
                </c:pt>
                <c:pt idx="2">
                  <c:v>81.64</c:v>
                </c:pt>
                <c:pt idx="3">
                  <c:v>102.43</c:v>
                </c:pt>
                <c:pt idx="4">
                  <c:v>106.15</c:v>
                </c:pt>
              </c:numCache>
            </c:numRef>
          </c:val>
          <c:extLst>
            <c:ext xmlns:c16="http://schemas.microsoft.com/office/drawing/2014/chart" uri="{C3380CC4-5D6E-409C-BE32-E72D297353CC}">
              <c16:uniqueId val="{00000000-1CAE-4C66-8937-FDECDDFADC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E-4C66-8937-FDECDDFADC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BD-4B93-A3EB-E0F612E653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BD-4B93-A3EB-E0F612E653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A-436D-90E0-9C60721ED7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A-436D-90E0-9C60721ED7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A-4BF5-9715-324AA51608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A-4BF5-9715-324AA51608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83-4DDA-8503-1BABA9B16B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3-4DDA-8503-1BABA9B16B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52-451C-A861-74D80A7077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9F52-451C-A861-74D80A7077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54.89</c:v>
                </c:pt>
                <c:pt idx="1">
                  <c:v>51.91</c:v>
                </c:pt>
                <c:pt idx="2">
                  <c:v>51.66</c:v>
                </c:pt>
                <c:pt idx="3">
                  <c:v>48.73</c:v>
                </c:pt>
                <c:pt idx="4">
                  <c:v>48.64</c:v>
                </c:pt>
              </c:numCache>
            </c:numRef>
          </c:val>
          <c:extLst>
            <c:ext xmlns:c16="http://schemas.microsoft.com/office/drawing/2014/chart" uri="{C3380CC4-5D6E-409C-BE32-E72D297353CC}">
              <c16:uniqueId val="{00000000-0FB1-4E6E-B4D2-A6904386BE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0FB1-4E6E-B4D2-A6904386BE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211.97</c:v>
                </c:pt>
                <c:pt idx="1">
                  <c:v>222.69</c:v>
                </c:pt>
                <c:pt idx="2">
                  <c:v>230.06</c:v>
                </c:pt>
                <c:pt idx="3">
                  <c:v>246.49</c:v>
                </c:pt>
                <c:pt idx="4">
                  <c:v>242.48</c:v>
                </c:pt>
              </c:numCache>
            </c:numRef>
          </c:val>
          <c:extLst>
            <c:ext xmlns:c16="http://schemas.microsoft.com/office/drawing/2014/chart" uri="{C3380CC4-5D6E-409C-BE32-E72D297353CC}">
              <c16:uniqueId val="{00000000-0CDE-4BEF-98C4-B454087EB9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0CDE-4BEF-98C4-B454087EB9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15553</v>
      </c>
      <c r="AM8" s="51"/>
      <c r="AN8" s="51"/>
      <c r="AO8" s="51"/>
      <c r="AP8" s="51"/>
      <c r="AQ8" s="51"/>
      <c r="AR8" s="51"/>
      <c r="AS8" s="51"/>
      <c r="AT8" s="46">
        <f>データ!T6</f>
        <v>439.28</v>
      </c>
      <c r="AU8" s="46"/>
      <c r="AV8" s="46"/>
      <c r="AW8" s="46"/>
      <c r="AX8" s="46"/>
      <c r="AY8" s="46"/>
      <c r="AZ8" s="46"/>
      <c r="BA8" s="46"/>
      <c r="BB8" s="46">
        <f>データ!U6</f>
        <v>35.409999999999997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2.71</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417</v>
      </c>
      <c r="AM10" s="51"/>
      <c r="AN10" s="51"/>
      <c r="AO10" s="51"/>
      <c r="AP10" s="51"/>
      <c r="AQ10" s="51"/>
      <c r="AR10" s="51"/>
      <c r="AS10" s="51"/>
      <c r="AT10" s="46">
        <f>データ!W6</f>
        <v>0.01</v>
      </c>
      <c r="AU10" s="46"/>
      <c r="AV10" s="46"/>
      <c r="AW10" s="46"/>
      <c r="AX10" s="46"/>
      <c r="AY10" s="46"/>
      <c r="AZ10" s="46"/>
      <c r="BA10" s="46"/>
      <c r="BB10" s="46">
        <f>データ!X6</f>
        <v>41700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122</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w7obC+AKR45Yklrtwd0z7hABXVFP6UPlSjv4rrUhRUVxHnvk4uJv6o/Y0nYXtn577M3CtfhT+UU5lKVJsmsKrA==" saltValue="KImFqRgZGCe9AeTkD6qr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104213</v>
      </c>
      <c r="D6" s="33">
        <f t="shared" si="3"/>
        <v>47</v>
      </c>
      <c r="E6" s="33">
        <f t="shared" si="3"/>
        <v>18</v>
      </c>
      <c r="F6" s="33">
        <f t="shared" si="3"/>
        <v>0</v>
      </c>
      <c r="G6" s="33">
        <f t="shared" si="3"/>
        <v>0</v>
      </c>
      <c r="H6" s="33" t="str">
        <f t="shared" si="3"/>
        <v>群馬県　中之条町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2.71</v>
      </c>
      <c r="Q6" s="34">
        <f t="shared" si="3"/>
        <v>100</v>
      </c>
      <c r="R6" s="34">
        <f t="shared" si="3"/>
        <v>2200</v>
      </c>
      <c r="S6" s="34">
        <f t="shared" si="3"/>
        <v>15553</v>
      </c>
      <c r="T6" s="34">
        <f t="shared" si="3"/>
        <v>439.28</v>
      </c>
      <c r="U6" s="34">
        <f t="shared" si="3"/>
        <v>35.409999999999997</v>
      </c>
      <c r="V6" s="34">
        <f t="shared" si="3"/>
        <v>417</v>
      </c>
      <c r="W6" s="34">
        <f t="shared" si="3"/>
        <v>0.01</v>
      </c>
      <c r="X6" s="34">
        <f t="shared" si="3"/>
        <v>41700</v>
      </c>
      <c r="Y6" s="35">
        <f>IF(Y7="",NA(),Y7)</f>
        <v>77.91</v>
      </c>
      <c r="Z6" s="35">
        <f t="shared" ref="Z6:AH6" si="4">IF(Z7="",NA(),Z7)</f>
        <v>76.069999999999993</v>
      </c>
      <c r="AA6" s="35">
        <f t="shared" si="4"/>
        <v>81.64</v>
      </c>
      <c r="AB6" s="35">
        <f t="shared" si="4"/>
        <v>102.43</v>
      </c>
      <c r="AC6" s="35">
        <f t="shared" si="4"/>
        <v>106.15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54.89</v>
      </c>
      <c r="BR6" s="35">
        <f t="shared" ref="BR6:BZ6" si="8">IF(BR7="",NA(),BR7)</f>
        <v>51.91</v>
      </c>
      <c r="BS6" s="35">
        <f t="shared" si="8"/>
        <v>51.66</v>
      </c>
      <c r="BT6" s="35">
        <f t="shared" si="8"/>
        <v>48.73</v>
      </c>
      <c r="BU6" s="35">
        <f t="shared" si="8"/>
        <v>48.64</v>
      </c>
      <c r="BV6" s="35">
        <f t="shared" si="8"/>
        <v>66.73</v>
      </c>
      <c r="BW6" s="35">
        <f t="shared" si="8"/>
        <v>64.78</v>
      </c>
      <c r="BX6" s="35">
        <f t="shared" si="8"/>
        <v>63.06</v>
      </c>
      <c r="BY6" s="35">
        <f t="shared" si="8"/>
        <v>62.5</v>
      </c>
      <c r="BZ6" s="35">
        <f t="shared" si="8"/>
        <v>60.59</v>
      </c>
      <c r="CA6" s="34" t="str">
        <f>IF(CA7="","",IF(CA7="-","【-】","【"&amp;SUBSTITUTE(TEXT(CA7,"#,##0.00"),"-","△")&amp;"】"))</f>
        <v>【58.42】</v>
      </c>
      <c r="CB6" s="35">
        <f>IF(CB7="",NA(),CB7)</f>
        <v>211.97</v>
      </c>
      <c r="CC6" s="35">
        <f t="shared" ref="CC6:CK6" si="9">IF(CC7="",NA(),CC7)</f>
        <v>222.69</v>
      </c>
      <c r="CD6" s="35">
        <f t="shared" si="9"/>
        <v>230.06</v>
      </c>
      <c r="CE6" s="35">
        <f t="shared" si="9"/>
        <v>246.49</v>
      </c>
      <c r="CF6" s="35">
        <f t="shared" si="9"/>
        <v>242.48</v>
      </c>
      <c r="CG6" s="35">
        <f t="shared" si="9"/>
        <v>241.29</v>
      </c>
      <c r="CH6" s="35">
        <f t="shared" si="9"/>
        <v>250.21</v>
      </c>
      <c r="CI6" s="35">
        <f t="shared" si="9"/>
        <v>264.77</v>
      </c>
      <c r="CJ6" s="35">
        <f t="shared" si="9"/>
        <v>269.33</v>
      </c>
      <c r="CK6" s="35">
        <f t="shared" si="9"/>
        <v>280.23</v>
      </c>
      <c r="CL6" s="34" t="str">
        <f>IF(CL7="","",IF(CL7="-","【-】","【"&amp;SUBSTITUTE(TEXT(CL7,"#,##0.00"),"-","△")&amp;"】"))</f>
        <v>【282.28】</v>
      </c>
      <c r="CM6" s="35">
        <f>IF(CM7="",NA(),CM7)</f>
        <v>50</v>
      </c>
      <c r="CN6" s="35">
        <f t="shared" ref="CN6:CV6" si="10">IF(CN7="",NA(),CN7)</f>
        <v>48</v>
      </c>
      <c r="CO6" s="35">
        <f t="shared" si="10"/>
        <v>47</v>
      </c>
      <c r="CP6" s="35">
        <f t="shared" si="10"/>
        <v>45.5</v>
      </c>
      <c r="CQ6" s="35">
        <f t="shared" si="10"/>
        <v>46</v>
      </c>
      <c r="CR6" s="35">
        <f t="shared" si="10"/>
        <v>61.94</v>
      </c>
      <c r="CS6" s="35">
        <f t="shared" si="10"/>
        <v>61.79</v>
      </c>
      <c r="CT6" s="35">
        <f t="shared" si="10"/>
        <v>59.94</v>
      </c>
      <c r="CU6" s="35">
        <f t="shared" si="10"/>
        <v>59.64</v>
      </c>
      <c r="CV6" s="35">
        <f t="shared" si="10"/>
        <v>58.19</v>
      </c>
      <c r="CW6" s="34" t="str">
        <f>IF(CW7="","",IF(CW7="-","【-】","【"&amp;SUBSTITUTE(TEXT(CW7,"#,##0.00"),"-","△")&amp;"】"))</f>
        <v>【57.83】</v>
      </c>
      <c r="CX6" s="35">
        <f>IF(CX7="",NA(),CX7)</f>
        <v>94.04</v>
      </c>
      <c r="CY6" s="35">
        <f t="shared" ref="CY6:DG6" si="11">IF(CY7="",NA(),CY7)</f>
        <v>94.52</v>
      </c>
      <c r="CZ6" s="35">
        <f t="shared" si="11"/>
        <v>94.42</v>
      </c>
      <c r="DA6" s="35">
        <f t="shared" si="11"/>
        <v>95.34</v>
      </c>
      <c r="DB6" s="35">
        <f t="shared" si="11"/>
        <v>95.2</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104213</v>
      </c>
      <c r="D7" s="37">
        <v>47</v>
      </c>
      <c r="E7" s="37">
        <v>18</v>
      </c>
      <c r="F7" s="37">
        <v>0</v>
      </c>
      <c r="G7" s="37">
        <v>0</v>
      </c>
      <c r="H7" s="37" t="s">
        <v>99</v>
      </c>
      <c r="I7" s="37" t="s">
        <v>100</v>
      </c>
      <c r="J7" s="37" t="s">
        <v>101</v>
      </c>
      <c r="K7" s="37" t="s">
        <v>102</v>
      </c>
      <c r="L7" s="37" t="s">
        <v>103</v>
      </c>
      <c r="M7" s="37" t="s">
        <v>104</v>
      </c>
      <c r="N7" s="38" t="s">
        <v>105</v>
      </c>
      <c r="O7" s="38" t="s">
        <v>106</v>
      </c>
      <c r="P7" s="38">
        <v>2.71</v>
      </c>
      <c r="Q7" s="38">
        <v>100</v>
      </c>
      <c r="R7" s="38">
        <v>2200</v>
      </c>
      <c r="S7" s="38">
        <v>15553</v>
      </c>
      <c r="T7" s="38">
        <v>439.28</v>
      </c>
      <c r="U7" s="38">
        <v>35.409999999999997</v>
      </c>
      <c r="V7" s="38">
        <v>417</v>
      </c>
      <c r="W7" s="38">
        <v>0.01</v>
      </c>
      <c r="X7" s="38">
        <v>41700</v>
      </c>
      <c r="Y7" s="38">
        <v>77.91</v>
      </c>
      <c r="Z7" s="38">
        <v>76.069999999999993</v>
      </c>
      <c r="AA7" s="38">
        <v>81.64</v>
      </c>
      <c r="AB7" s="38">
        <v>102.43</v>
      </c>
      <c r="AC7" s="38">
        <v>106.15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54.89</v>
      </c>
      <c r="BR7" s="38">
        <v>51.91</v>
      </c>
      <c r="BS7" s="38">
        <v>51.66</v>
      </c>
      <c r="BT7" s="38">
        <v>48.73</v>
      </c>
      <c r="BU7" s="38">
        <v>48.64</v>
      </c>
      <c r="BV7" s="38">
        <v>66.73</v>
      </c>
      <c r="BW7" s="38">
        <v>64.78</v>
      </c>
      <c r="BX7" s="38">
        <v>63.06</v>
      </c>
      <c r="BY7" s="38">
        <v>62.5</v>
      </c>
      <c r="BZ7" s="38">
        <v>60.59</v>
      </c>
      <c r="CA7" s="38">
        <v>58.42</v>
      </c>
      <c r="CB7" s="38">
        <v>211.97</v>
      </c>
      <c r="CC7" s="38">
        <v>222.69</v>
      </c>
      <c r="CD7" s="38">
        <v>230.06</v>
      </c>
      <c r="CE7" s="38">
        <v>246.49</v>
      </c>
      <c r="CF7" s="38">
        <v>242.48</v>
      </c>
      <c r="CG7" s="38">
        <v>241.29</v>
      </c>
      <c r="CH7" s="38">
        <v>250.21</v>
      </c>
      <c r="CI7" s="38">
        <v>264.77</v>
      </c>
      <c r="CJ7" s="38">
        <v>269.33</v>
      </c>
      <c r="CK7" s="38">
        <v>280.23</v>
      </c>
      <c r="CL7" s="38">
        <v>282.27999999999997</v>
      </c>
      <c r="CM7" s="38">
        <v>50</v>
      </c>
      <c r="CN7" s="38">
        <v>48</v>
      </c>
      <c r="CO7" s="38">
        <v>47</v>
      </c>
      <c r="CP7" s="38">
        <v>45.5</v>
      </c>
      <c r="CQ7" s="38">
        <v>46</v>
      </c>
      <c r="CR7" s="38">
        <v>61.94</v>
      </c>
      <c r="CS7" s="38">
        <v>61.79</v>
      </c>
      <c r="CT7" s="38">
        <v>59.94</v>
      </c>
      <c r="CU7" s="38">
        <v>59.64</v>
      </c>
      <c r="CV7" s="38">
        <v>58.19</v>
      </c>
      <c r="CW7" s="38">
        <v>57.83</v>
      </c>
      <c r="CX7" s="38">
        <v>94.04</v>
      </c>
      <c r="CY7" s="38">
        <v>94.52</v>
      </c>
      <c r="CZ7" s="38">
        <v>94.42</v>
      </c>
      <c r="DA7" s="38">
        <v>95.34</v>
      </c>
      <c r="DB7" s="38">
        <v>95.2</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英伸</cp:lastModifiedBy>
  <dcterms:created xsi:type="dcterms:W3CDTF">2021-12-03T08:09:43Z</dcterms:created>
  <dcterms:modified xsi:type="dcterms:W3CDTF">2022-02-17T00:49:05Z</dcterms:modified>
  <cp:category/>
</cp:coreProperties>
</file>