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Z:\庶務係\【総務係】\令和０３年度\【メール】\【1・26〆切】【県市町村課：依頼】公営企業に係る経営比較分析表（令和２年度決算）の分析等について\提出ファイル\県で修正\"/>
    </mc:Choice>
  </mc:AlternateContent>
  <workbookProtection workbookAlgorithmName="SHA-512" workbookHashValue="kd3589zQ15rpwSL7AeV0dx9WplqWutWd1LthCJgttady+1sDwgxnvfsT+h5DA8GllnzqKTs9HO1OUEXyFQWzLA==" workbookSaltValue="4orjI2tQ4L6zaMrBb1WJxA==" workbookSpinCount="100000" lockStructure="1"/>
  <bookViews>
    <workbookView xWindow="0" yWindow="0" windowWidth="19200" windowHeight="109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T10" i="4"/>
  <c r="AL10" i="4"/>
  <c r="AD10" i="4"/>
  <c r="B10" i="4"/>
  <c r="AT8" i="4"/>
  <c r="AL8" i="4"/>
  <c r="P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<sst xmlns="http://schemas.openxmlformats.org/spreadsheetml/2006/main" count="236" uniqueCount="118">
  <si>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</si>
  <si>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</si>
  <si>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</si>
  <si>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</si>
  <si>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</si>
  <si>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</si>
  <si>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</si>
  <si>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</si>
  <si>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</si>
  <si>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</si>
  <si>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</si>
  <si>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</si>
  <si>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</si>
  <si>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</si>
  <si>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</si>
  <si>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</si>
  <si>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</si>
  <si>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</si>
  <si>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</si>
  <si>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</si>
  <si>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</si>
  <si>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</si>
  <si>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</si>
  <si>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</si>
  <si>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</si>
  <si>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</si>
  <si>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</si>
  <si>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</si>
  <si>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</si>
  <si>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</si>
  <si>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</si>
  <si>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</si>
  <si>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</si>
  <si>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</si>
  <si>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</si>
  <si>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</si>
  <si>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</si>
  <si>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</si>
  <si>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</si>
  <si>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</si>
  <si>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</si>
  <si>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</si>
  <si>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</si>
  <si>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</si>
  <si>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</si>
  <si>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</si>
  <si>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</si>
  <si>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</si>
  <si>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</si>
  <si>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</si>
  <si>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</si>
  <si>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</si>
  <si>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</si>
  <si>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</si>
  <si>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</si>
  <si>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</si>
  <si>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</si>
  <si>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</si>
  <si>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</si>
  <si>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</si>
  <si>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</si>
  <si>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</si>
  <si>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</si>
  <si>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</si>
  <si>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</si>
  <si>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</si>
  <si>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</si>
  <si>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</si>
  <si>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</si>
  <si>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</si>
  <si>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</si>
  <si>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</si>
  <si>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</si>
  <si>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</si>
  <si>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</si>
  <si>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</si>
  <si>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</si>
  <si>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</si>
  <si>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</si>
  <si>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</si>
  <si>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</si>
  <si>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</si>
  <si>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</si>
  <si>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</si>
  <si>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</si>
  <si>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</si>
  <si>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</si>
  <si>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</si>
  <si>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</si>
  <si>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</si>
  <si>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</si>
  <si>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</si>
  <si>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</si>
  <si>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</si>
  <si>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</si>
  <si>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</si>
  <si>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</si>
  <si>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</si>
  <si>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</si>
  <si>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</si>
  <si>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</si>
  <si>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</si>
  <si>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</si>
  <si>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</si>
  <si>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</si>
  <si>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</si>
  <si>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</si>
  <si>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</si>
  <si>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</si>
  <si>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</si>
  <si>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</si>
  <si>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</si>
  <si>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</si>
  <si>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</si>
  <si>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</si>
  <si>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 
　平成８年５月に最初の地区の供用を開始し、令和２年度で２５年が経過した。
　現状改善はほとんど行っていないが、今後は計画的に行っていく必要がある。</t>
    <rPh sb="29" eb="31">
      <t>レ</t>
    </rPh>
    <phoneticPr fontId="4"/>
  </si>
  <si>
    <t>　施設修繕費等に加え老朽管の更新により歳出の増加が見込まれるが、企業債の有効活用、維持管理費等の効率化を図りつつ使用料の改定を視野に入れ経営改善していく必要がある。
　公営企業会計の適用については、令和５年度から予定している。</t>
    <phoneticPr fontId="4"/>
  </si>
  <si>
    <r>
      <t>①収益的収支比率
　収支は赤字が続いている状況。
　平成２８年度は、一般会計からの繰入金を抑え繰越金を減らしたので減少している。
④企業債残高対事業規模比率
　企業債の償還金は１００％一般会計からの繰入金に依存している状況</t>
    </r>
    <r>
      <rPr>
        <sz val="11"/>
        <rFont val="ＭＳ ゴシック"/>
        <family val="3"/>
        <charset val="128"/>
      </rPr>
      <t>であり計上されない。</t>
    </r>
    <r>
      <rPr>
        <sz val="11"/>
        <color theme="1"/>
        <rFont val="ＭＳ ゴシック"/>
        <family val="3"/>
        <charset val="128"/>
      </rPr>
      <t xml:space="preserve">
⑤経費回収率
　使用料で回収すべき経費を賄えていない状況
⑥汚水処理原価
　近年は横這い傾向である。
⑦施設利用率
　</t>
    </r>
    <r>
      <rPr>
        <sz val="11"/>
        <rFont val="ＭＳ ゴシック"/>
        <family val="3"/>
        <charset val="128"/>
      </rPr>
      <t>汚水</t>
    </r>
    <r>
      <rPr>
        <sz val="11"/>
        <color theme="1"/>
        <rFont val="ＭＳ ゴシック"/>
        <family val="3"/>
        <charset val="128"/>
      </rPr>
      <t>処理人口は減少しており減少傾向にある。</t>
    </r>
    <r>
      <rPr>
        <sz val="11"/>
        <color theme="1"/>
        <rFont val="ＭＳ ゴシック"/>
        <family val="3"/>
        <charset val="128"/>
      </rPr>
      <t xml:space="preserve">
</t>
    </r>
    <r>
      <rPr>
        <sz val="11"/>
        <rFont val="ＭＳ ゴシック"/>
        <family val="3"/>
        <charset val="128"/>
      </rPr>
      <t>⑧水洗化率
　水洗化率は９０％以上の値ではあるが、汚水処理人口の減少等により使用料の増加は見込まれないので一般会計からの繰入金に依存している状況</t>
    </r>
    <r>
      <rPr>
        <sz val="11"/>
        <color theme="1"/>
        <rFont val="ＭＳ ゴシック"/>
        <family val="3"/>
        <charset val="128"/>
      </rPr>
      <t xml:space="preserve">
現状・課題のコメント
　平成２８年度に処理区４地区の内、２地区の重要管渠のカメラ調査及び４地区の最適整備構想</t>
    </r>
    <r>
      <rPr>
        <sz val="11"/>
        <rFont val="ＭＳ ゴシック"/>
        <family val="3"/>
        <charset val="128"/>
      </rPr>
      <t>に係る事業を実施したため、平成２８年度は経費回収率は減少、汚水処理原価は上昇、その後</t>
    </r>
    <r>
      <rPr>
        <sz val="11"/>
        <color theme="1"/>
        <rFont val="ＭＳ ゴシック"/>
        <family val="3"/>
        <charset val="128"/>
      </rPr>
      <t>は横這い傾向である。
　維持管理費等の効率化を図りつつ使用料の改定を視野に入れ経営改善していく必要がある。</t>
    </r>
    <rPh sb="114" eb="116">
      <t>ケイジョウ</t>
    </rPh>
    <rPh sb="181" eb="183">
      <t>オスイ</t>
    </rPh>
    <rPh sb="204" eb="207">
      <t>スイセンカ</t>
    </rPh>
    <rPh sb="207" eb="208">
      <t>リツ</t>
    </rPh>
    <rPh sb="332" eb="333">
      <t>カカ</t>
    </rPh>
    <rPh sb="334" eb="336">
      <t>ジギョウ</t>
    </rPh>
    <rPh sb="344" eb="346">
      <t>ヘイセイ</t>
    </rPh>
    <rPh sb="348" eb="350">
      <t>ネンド</t>
    </rPh>
    <rPh sb="360" eb="362">
      <t>オスイ</t>
    </rPh>
    <rPh sb="362" eb="364">
      <t>ショリ</t>
    </rPh>
    <rPh sb="364" eb="366">
      <t>ゲンカ</t>
    </rPh>
    <rPh sb="367" eb="369">
      <t>ジョウショウ</t>
    </rPh>
    <rPh sb="372" eb="373">
      <t>ゴ</t>
    </rPh>
    <rPh sb="374" eb="376">
      <t>ヨコバ</t>
    </rPh>
    <rPh sb="377" eb="379">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</si>
</sst>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65-4CC7-A0A5-DDA0ED79068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D965-4CC7-A0A5-DDA0ED79068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64.23</c:v>
                </c:pt>
                <c:pt idx="1">
                  <c:v>66.040000000000006</c:v>
                </c:pt>
                <c:pt idx="2">
                  <c:v>67.709999999999994</c:v>
                </c:pt>
                <c:pt idx="3">
                  <c:v>65.680000000000007</c:v>
                </c:pt>
                <c:pt idx="4">
                  <c:v>65.95</c:v>
                </c:pt>
              </c:numCache>
            </c:numRef>
          </c:val>
          <c:extLst>
            <c:ext xmlns:c16="http://schemas.microsoft.com/office/drawing/2014/chart" uri="{C3380CC4-5D6E-409C-BE32-E72D297353CC}">
              <c16:uniqueId val="{00000000-97FC-4092-A31A-BD11F271884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FC-4092-A31A-BD11F271884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3B-4543-8094-7B77CFEF57F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3B-4543-8094-7B77CFEF57F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66-4E31-ABC2-A79DE31E772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66-4E31-ABC2-A79DE31E772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76-4077-A9C7-A524BABAE2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76-4077-A9C7-A524BABAE2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22-40DE-AE2A-85E3746F75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22-40DE-AE2A-85E3746F75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7A-4F0A-BD85-D9FCBFFE93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957A-4F0A-BD85-D9FCBFFE93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45.42</c:v>
                </c:pt>
                <c:pt idx="1">
                  <c:v>67.489999999999995</c:v>
                </c:pt>
                <c:pt idx="2">
                  <c:v>65.16</c:v>
                </c:pt>
                <c:pt idx="3">
                  <c:v>61.21</c:v>
                </c:pt>
                <c:pt idx="4">
                  <c:v>68.459999999999994</c:v>
                </c:pt>
              </c:numCache>
            </c:numRef>
          </c:val>
          <c:extLst>
            <c:ext xmlns:c16="http://schemas.microsoft.com/office/drawing/2014/chart" uri="{C3380CC4-5D6E-409C-BE32-E72D297353CC}">
              <c16:uniqueId val="{00000000-AA53-41EC-962C-8170702727D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AA53-41EC-962C-8170702727D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270.06</c:v>
                </c:pt>
                <c:pt idx="1">
                  <c:v>180.98</c:v>
                </c:pt>
                <c:pt idx="2">
                  <c:v>192.66</c:v>
                </c:pt>
                <c:pt idx="3">
                  <c:v>204.22</c:v>
                </c:pt>
                <c:pt idx="4">
                  <c:v>187.94</c:v>
                </c:pt>
              </c:numCache>
            </c:numRef>
          </c:val>
          <c:extLst>
            <c:ext xmlns:c16="http://schemas.microsoft.com/office/drawing/2014/chart" uri="{C3380CC4-5D6E-409C-BE32-E72D297353CC}">
              <c16:uniqueId val="{00000000-7358-4F57-AAE6-D4BE4D01CDF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7358-4F57-AAE6-D4BE4D01CDF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43.37</c:v>
                </c:pt>
                <c:pt idx="1">
                  <c:v>44.89</c:v>
                </c:pt>
                <c:pt idx="2">
                  <c:v>40.67</c:v>
                </c:pt>
                <c:pt idx="3">
                  <c:v>44.85</c:v>
                </c:pt>
                <c:pt idx="4">
                  <c:v>45.75</c:v>
                </c:pt>
              </c:numCache>
            </c:numRef>
          </c:val>
          <c:extLst>
            <c:ext xmlns:c16="http://schemas.microsoft.com/office/drawing/2014/chart" uri="{C3380CC4-5D6E-409C-BE32-E72D297353CC}">
              <c16:uniqueId val="{00000000-9A05-449E-A48E-2800FED0D22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9A05-449E-A48E-2800FED0D22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92.34</c:v>
                </c:pt>
                <c:pt idx="1">
                  <c:v>92.49</c:v>
                </c:pt>
                <c:pt idx="2">
                  <c:v>92.89</c:v>
                </c:pt>
                <c:pt idx="3">
                  <c:v>93.67</c:v>
                </c:pt>
                <c:pt idx="4">
                  <c:v>93.8</c:v>
                </c:pt>
              </c:numCache>
            </c:numRef>
          </c:val>
          <c:extLst>
            <c:ext xmlns:c16="http://schemas.microsoft.com/office/drawing/2014/chart" uri="{C3380CC4-5D6E-409C-BE32-E72D297353CC}">
              <c16:uniqueId val="{00000000-DA5C-4B74-A7D0-C9F1261EEBD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DA5C-4B74-A7D0-C9F1261EEBD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H10"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中之条町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15553</v>
      </c>
      <c r="AM8" s="69"/>
      <c r="AN8" s="69"/>
      <c r="AO8" s="69"/>
      <c r="AP8" s="69"/>
      <c r="AQ8" s="69"/>
      <c r="AR8" s="69"/>
      <c r="AS8" s="69"/>
      <c r="AT8" s="68">
        <f>データ!T6</f>
        <v>439.28</v>
      </c>
      <c r="AU8" s="68"/>
      <c r="AV8" s="68"/>
      <c r="AW8" s="68"/>
      <c r="AX8" s="68"/>
      <c r="AY8" s="68"/>
      <c r="AZ8" s="68"/>
      <c r="BA8" s="68"/>
      <c r="BB8" s="68">
        <f>データ!U6</f>
        <v>35.409999999999997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20.51</v>
      </c>
      <c r="Q10" s="68"/>
      <c r="R10" s="68"/>
      <c r="S10" s="68"/>
      <c r="T10" s="68"/>
      <c r="U10" s="68"/>
      <c r="V10" s="68"/>
      <c r="W10" s="68">
        <f>データ!Q6</f>
        <v>80.91</v>
      </c>
      <c r="X10" s="68"/>
      <c r="Y10" s="68"/>
      <c r="Z10" s="68"/>
      <c r="AA10" s="68"/>
      <c r="AB10" s="68"/>
      <c r="AC10" s="68"/>
      <c r="AD10" s="69">
        <f>データ!R6</f>
        <v>2200</v>
      </c>
      <c r="AE10" s="69"/>
      <c r="AF10" s="69"/>
      <c r="AG10" s="69"/>
      <c r="AH10" s="69"/>
      <c r="AI10" s="69"/>
      <c r="AJ10" s="69"/>
      <c r="AK10" s="2"/>
      <c r="AL10" s="69">
        <f>データ!V6</f>
        <v>3160</v>
      </c>
      <c r="AM10" s="69"/>
      <c r="AN10" s="69"/>
      <c r="AO10" s="69"/>
      <c r="AP10" s="69"/>
      <c r="AQ10" s="69"/>
      <c r="AR10" s="69"/>
      <c r="AS10" s="69"/>
      <c r="AT10" s="68">
        <f>データ!W6</f>
        <v>2.8</v>
      </c>
      <c r="AU10" s="68"/>
      <c r="AV10" s="68"/>
      <c r="AW10" s="68"/>
      <c r="AX10" s="68"/>
      <c r="AY10" s="68"/>
      <c r="AZ10" s="68"/>
      <c r="BA10" s="68"/>
      <c r="BB10" s="68">
        <f>データ!X6</f>
        <v>1128.57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npRFzKNxccYoaFTTAtbpPCHvUa4eeHPwN9naA8ErnpsqX+NrIwEqrL3+4gZUjHgQBp8v6PMqvRcoK7C2qxyGgg==" saltValue="qhnLSU54NxLAssu7fLTZ6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104213</v>
      </c>
      <c r="D6" s="33">
        <f t="shared" si="3"/>
        <v>47</v>
      </c>
      <c r="E6" s="33">
        <f t="shared" si="3"/>
        <v>17</v>
      </c>
      <c r="F6" s="33">
        <f t="shared" si="3"/>
        <v>5</v>
      </c>
      <c r="G6" s="33">
        <f t="shared" si="3"/>
        <v>0</v>
      </c>
      <c r="H6" s="33" t="str">
        <f t="shared" si="3"/>
        <v>群馬県　中之条町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20.51</v>
      </c>
      <c r="Q6" s="34">
        <f t="shared" si="3"/>
        <v>80.91</v>
      </c>
      <c r="R6" s="34">
        <f t="shared" si="3"/>
        <v>2200</v>
      </c>
      <c r="S6" s="34">
        <f t="shared" si="3"/>
        <v>15553</v>
      </c>
      <c r="T6" s="34">
        <f t="shared" si="3"/>
        <v>439.28</v>
      </c>
      <c r="U6" s="34">
        <f t="shared" si="3"/>
        <v>35.409999999999997</v>
      </c>
      <c r="V6" s="34">
        <f t="shared" si="3"/>
        <v>3160</v>
      </c>
      <c r="W6" s="34">
        <f t="shared" si="3"/>
        <v>2.8</v>
      </c>
      <c r="X6" s="34">
        <f t="shared" si="3"/>
        <v>1128.57</v>
      </c>
      <c r="Y6" s="35">
        <f>IF(Y7="",NA(),Y7)</f>
        <v>64.23</v>
      </c>
      <c r="Z6" s="35">
        <f t="shared" ref="Z6:AH6" si="4">IF(Z7="",NA(),Z7)</f>
        <v>66.040000000000006</v>
      </c>
      <c r="AA6" s="35">
        <f t="shared" si="4"/>
        <v>67.709999999999994</v>
      </c>
      <c r="AB6" s="35">
        <f t="shared" si="4"/>
        <v>65.680000000000007</v>
      </c>
      <c r="AC6" s="35">
        <f t="shared" si="4"/>
        <v>65.95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45.42</v>
      </c>
      <c r="BR6" s="35">
        <f t="shared" ref="BR6:BZ6" si="8">IF(BR7="",NA(),BR7)</f>
        <v>67.489999999999995</v>
      </c>
      <c r="BS6" s="35">
        <f t="shared" si="8"/>
        <v>65.16</v>
      </c>
      <c r="BT6" s="35">
        <f t="shared" si="8"/>
        <v>61.21</v>
      </c>
      <c r="BU6" s="35">
        <f t="shared" si="8"/>
        <v>68.459999999999994</v>
      </c>
      <c r="BV6" s="35">
        <f t="shared" si="8"/>
        <v>55.32</v>
      </c>
      <c r="BW6" s="35">
        <f t="shared" si="8"/>
        <v>59.8</v>
      </c>
      <c r="BX6" s="35">
        <f t="shared" si="8"/>
        <v>57.77</v>
      </c>
      <c r="BY6" s="35">
        <f t="shared" si="8"/>
        <v>57.31</v>
      </c>
      <c r="BZ6" s="35">
        <f t="shared" si="8"/>
        <v>57.08</v>
      </c>
      <c r="CA6" s="34" t="str">
        <f>IF(CA7="","",IF(CA7="-","【-】","【"&amp;SUBSTITUTE(TEXT(CA7,"#,##0.00"),"-","△")&amp;"】"))</f>
        <v>【60.94】</v>
      </c>
      <c r="CB6" s="35">
        <f>IF(CB7="",NA(),CB7)</f>
        <v>270.06</v>
      </c>
      <c r="CC6" s="35">
        <f t="shared" ref="CC6:CK6" si="9">IF(CC7="",NA(),CC7)</f>
        <v>180.98</v>
      </c>
      <c r="CD6" s="35">
        <f t="shared" si="9"/>
        <v>192.66</v>
      </c>
      <c r="CE6" s="35">
        <f t="shared" si="9"/>
        <v>204.22</v>
      </c>
      <c r="CF6" s="35">
        <f t="shared" si="9"/>
        <v>187.94</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43.37</v>
      </c>
      <c r="CN6" s="35">
        <f t="shared" ref="CN6:CV6" si="10">IF(CN7="",NA(),CN7)</f>
        <v>44.89</v>
      </c>
      <c r="CO6" s="35">
        <f t="shared" si="10"/>
        <v>40.67</v>
      </c>
      <c r="CP6" s="35">
        <f t="shared" si="10"/>
        <v>44.85</v>
      </c>
      <c r="CQ6" s="35">
        <f t="shared" si="10"/>
        <v>45.75</v>
      </c>
      <c r="CR6" s="35">
        <f t="shared" si="10"/>
        <v>60.65</v>
      </c>
      <c r="CS6" s="35">
        <f t="shared" si="10"/>
        <v>51.75</v>
      </c>
      <c r="CT6" s="35">
        <f t="shared" si="10"/>
        <v>50.68</v>
      </c>
      <c r="CU6" s="35">
        <f t="shared" si="10"/>
        <v>50.14</v>
      </c>
      <c r="CV6" s="35">
        <f t="shared" si="10"/>
        <v>54.83</v>
      </c>
      <c r="CW6" s="34" t="str">
        <f>IF(CW7="","",IF(CW7="-","【-】","【"&amp;SUBSTITUTE(TEXT(CW7,"#,##0.00"),"-","△")&amp;"】"))</f>
        <v>【54.84】</v>
      </c>
      <c r="CX6" s="35">
        <f>IF(CX7="",NA(),CX7)</f>
        <v>92.34</v>
      </c>
      <c r="CY6" s="35">
        <f t="shared" ref="CY6:DG6" si="11">IF(CY7="",NA(),CY7)</f>
        <v>92.49</v>
      </c>
      <c r="CZ6" s="35">
        <f t="shared" si="11"/>
        <v>92.89</v>
      </c>
      <c r="DA6" s="35">
        <f t="shared" si="11"/>
        <v>93.67</v>
      </c>
      <c r="DB6" s="35">
        <f t="shared" si="11"/>
        <v>93.8</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104213</v>
      </c>
      <c r="D7" s="37">
        <v>47</v>
      </c>
      <c r="E7" s="37">
        <v>17</v>
      </c>
      <c r="F7" s="37">
        <v>5</v>
      </c>
      <c r="G7" s="37">
        <v>0</v>
      </c>
      <c r="H7" s="37" t="s">
        <v>97</v>
      </c>
      <c r="I7" s="37" t="s">
        <v>98</v>
      </c>
      <c r="J7" s="37" t="s">
        <v>99</v>
      </c>
      <c r="K7" s="37" t="s">
        <v>100</v>
      </c>
      <c r="L7" s="37" t="s">
        <v>101</v>
      </c>
      <c r="M7" s="37" t="s">
        <v>102</v>
      </c>
      <c r="N7" s="38" t="s">
        <v>103</v>
      </c>
      <c r="O7" s="38" t="s">
        <v>104</v>
      </c>
      <c r="P7" s="38">
        <v>20.51</v>
      </c>
      <c r="Q7" s="38">
        <v>80.91</v>
      </c>
      <c r="R7" s="38">
        <v>2200</v>
      </c>
      <c r="S7" s="38">
        <v>15553</v>
      </c>
      <c r="T7" s="38">
        <v>439.28</v>
      </c>
      <c r="U7" s="38">
        <v>35.409999999999997</v>
      </c>
      <c r="V7" s="38">
        <v>3160</v>
      </c>
      <c r="W7" s="38">
        <v>2.8</v>
      </c>
      <c r="X7" s="38">
        <v>1128.57</v>
      </c>
      <c r="Y7" s="38">
        <v>64.23</v>
      </c>
      <c r="Z7" s="38">
        <v>66.040000000000006</v>
      </c>
      <c r="AA7" s="38">
        <v>67.709999999999994</v>
      </c>
      <c r="AB7" s="38">
        <v>65.680000000000007</v>
      </c>
      <c r="AC7" s="38">
        <v>65.95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45.42</v>
      </c>
      <c r="BR7" s="38">
        <v>67.489999999999995</v>
      </c>
      <c r="BS7" s="38">
        <v>65.16</v>
      </c>
      <c r="BT7" s="38">
        <v>61.21</v>
      </c>
      <c r="BU7" s="38">
        <v>68.459999999999994</v>
      </c>
      <c r="BV7" s="38">
        <v>55.32</v>
      </c>
      <c r="BW7" s="38">
        <v>59.8</v>
      </c>
      <c r="BX7" s="38">
        <v>57.77</v>
      </c>
      <c r="BY7" s="38">
        <v>57.31</v>
      </c>
      <c r="BZ7" s="38">
        <v>57.08</v>
      </c>
      <c r="CA7" s="38">
        <v>60.94</v>
      </c>
      <c r="CB7" s="38">
        <v>270.06</v>
      </c>
      <c r="CC7" s="38">
        <v>180.98</v>
      </c>
      <c r="CD7" s="38">
        <v>192.66</v>
      </c>
      <c r="CE7" s="38">
        <v>204.22</v>
      </c>
      <c r="CF7" s="38">
        <v>187.94</v>
      </c>
      <c r="CG7" s="38">
        <v>283.17</v>
      </c>
      <c r="CH7" s="38">
        <v>263.76</v>
      </c>
      <c r="CI7" s="38">
        <v>274.35000000000002</v>
      </c>
      <c r="CJ7" s="38">
        <v>273.52</v>
      </c>
      <c r="CK7" s="38">
        <v>274.99</v>
      </c>
      <c r="CL7" s="38">
        <v>253.04</v>
      </c>
      <c r="CM7" s="38">
        <v>43.37</v>
      </c>
      <c r="CN7" s="38">
        <v>44.89</v>
      </c>
      <c r="CO7" s="38">
        <v>40.67</v>
      </c>
      <c r="CP7" s="38">
        <v>44.85</v>
      </c>
      <c r="CQ7" s="38">
        <v>45.75</v>
      </c>
      <c r="CR7" s="38">
        <v>60.65</v>
      </c>
      <c r="CS7" s="38">
        <v>51.75</v>
      </c>
      <c r="CT7" s="38">
        <v>50.68</v>
      </c>
      <c r="CU7" s="38">
        <v>50.14</v>
      </c>
      <c r="CV7" s="38">
        <v>54.83</v>
      </c>
      <c r="CW7" s="38">
        <v>54.84</v>
      </c>
      <c r="CX7" s="38">
        <v>92.34</v>
      </c>
      <c r="CY7" s="38">
        <v>92.49</v>
      </c>
      <c r="CZ7" s="38">
        <v>92.89</v>
      </c>
      <c r="DA7" s="38">
        <v>93.67</v>
      </c>
      <c r="DB7" s="38">
        <v>93.8</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村山　英伸</cp:lastModifiedBy>
  <dcterms:created xsi:type="dcterms:W3CDTF">2021-12-03T07:56:45Z</dcterms:created>
  <dcterms:modified xsi:type="dcterms:W3CDTF">2022-02-17T00:48:26Z</dcterms:modified>
  <cp:category/>
</cp:coreProperties>
</file>